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https://svensktravsport.sharepoint.com/sites/Sportavdelningen/Shared Documents/General/Gemensam/Ponny/Hanteringsanvisningar/"/>
    </mc:Choice>
  </mc:AlternateContent>
  <xr:revisionPtr revIDLastSave="1" documentId="13_ncr:1_{95844A71-6237-4D02-A1EB-D12D1BFE17E5}" xr6:coauthVersionLast="47" xr6:coauthVersionMax="47" xr10:uidLastSave="{27350ADD-5EE8-4D8B-AA18-0C7D7D084A80}"/>
  <bookViews>
    <workbookView xWindow="-120" yWindow="-120" windowWidth="29040" windowHeight="15720" activeTab="1" xr2:uid="{00000000-000D-0000-FFFF-FFFF00000000}"/>
  </bookViews>
  <sheets>
    <sheet name="Rekordhandicap" sheetId="2" r:id="rId1"/>
    <sheet name="Specialar'n" sheetId="1" r:id="rId2"/>
    <sheet name="Intervallhandicap" sheetId="4" r:id="rId3"/>
    <sheet name="Övriga propositioner"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 l="1"/>
  <c r="L7" i="4" l="1"/>
  <c r="J7" i="4" s="1"/>
  <c r="D10" i="4"/>
  <c r="C9" i="4" s="1"/>
  <c r="L9" i="4"/>
  <c r="L10" i="4" s="1"/>
  <c r="L11" i="4" s="1"/>
  <c r="L12" i="4" s="1"/>
  <c r="L13" i="4" s="1"/>
  <c r="L14" i="4" s="1"/>
  <c r="L15" i="4" s="1"/>
  <c r="L16" i="4" s="1"/>
  <c r="L17" i="4" s="1"/>
  <c r="L18" i="4" s="1"/>
  <c r="L19" i="4" s="1"/>
  <c r="L20" i="4" s="1"/>
  <c r="L21" i="4" s="1"/>
  <c r="L22" i="4" s="1"/>
  <c r="L23" i="4" s="1"/>
  <c r="L24" i="4" s="1"/>
  <c r="L25" i="4" s="1"/>
  <c r="L26" i="4" s="1"/>
  <c r="L27" i="4" s="1"/>
  <c r="L28" i="4" s="1"/>
  <c r="L29" i="4" s="1"/>
  <c r="L30" i="4" s="1"/>
  <c r="L31" i="4" s="1"/>
  <c r="L32" i="4" s="1"/>
  <c r="L33" i="4" s="1"/>
  <c r="L34" i="4" s="1"/>
  <c r="L35" i="4" s="1"/>
  <c r="L36" i="4" s="1"/>
  <c r="L37" i="4" s="1"/>
  <c r="L38" i="4" s="1"/>
  <c r="B9" i="4"/>
  <c r="B10" i="4" s="1"/>
  <c r="B11" i="4" s="1"/>
  <c r="B12" i="4" s="1"/>
  <c r="B13" i="4" s="1"/>
  <c r="B14" i="4" s="1"/>
  <c r="B15" i="4" s="1"/>
  <c r="B16" i="4" s="1"/>
  <c r="B17" i="4" s="1"/>
  <c r="B18" i="4" s="1"/>
  <c r="B19" i="4" s="1"/>
  <c r="B20" i="4" s="1"/>
  <c r="B21" i="4" s="1"/>
  <c r="B22" i="4" s="1"/>
  <c r="B23" i="4" s="1"/>
  <c r="B24" i="4" s="1"/>
  <c r="B25" i="4" s="1"/>
  <c r="B26" i="4" s="1"/>
  <c r="B27" i="4" s="1"/>
  <c r="B28" i="4" s="1"/>
  <c r="B29" i="4" s="1"/>
  <c r="B30" i="4" s="1"/>
  <c r="B31" i="4" s="1"/>
  <c r="B32" i="4" s="1"/>
  <c r="B33" i="4" s="1"/>
  <c r="B34" i="4" s="1"/>
  <c r="P4" i="1"/>
  <c r="J8" i="2"/>
  <c r="E8" i="2" s="1"/>
  <c r="F10" i="1"/>
  <c r="K11" i="1"/>
  <c r="F11" i="1" s="1"/>
  <c r="D11" i="4" l="1"/>
  <c r="C10" i="4" s="1"/>
  <c r="D12" i="4" l="1"/>
  <c r="C11" i="4" s="1"/>
  <c r="D13" i="4" l="1"/>
  <c r="D14" i="4" s="1"/>
  <c r="C12" i="4" l="1"/>
  <c r="D15" i="4"/>
  <c r="C13" i="4"/>
  <c r="D16" i="4" l="1"/>
  <c r="C14" i="4"/>
  <c r="D17" i="4" l="1"/>
  <c r="C15" i="4"/>
  <c r="D18" i="4" l="1"/>
  <c r="C16" i="4"/>
  <c r="D19" i="4" l="1"/>
  <c r="C17" i="4"/>
  <c r="D20" i="4" l="1"/>
  <c r="C18" i="4"/>
  <c r="D21" i="4" l="1"/>
  <c r="C19" i="4"/>
  <c r="D22" i="4" l="1"/>
  <c r="C20" i="4"/>
  <c r="D23" i="4" l="1"/>
  <c r="C21" i="4"/>
  <c r="D24" i="4" l="1"/>
  <c r="C22" i="4"/>
  <c r="D25" i="4" l="1"/>
  <c r="C23" i="4"/>
  <c r="D26" i="4" l="1"/>
  <c r="C24" i="4"/>
  <c r="D27" i="4" l="1"/>
  <c r="C25" i="4"/>
  <c r="D28" i="4" l="1"/>
  <c r="C26" i="4"/>
  <c r="D29" i="4" l="1"/>
  <c r="C27" i="4"/>
  <c r="D30" i="4" l="1"/>
  <c r="C28" i="4"/>
  <c r="D31" i="4" l="1"/>
  <c r="C29" i="4"/>
  <c r="D32" i="4" l="1"/>
  <c r="C30" i="4"/>
  <c r="D33" i="4" l="1"/>
  <c r="C31" i="4"/>
  <c r="D34" i="4" l="1"/>
  <c r="C33" i="4" s="1"/>
  <c r="C34" i="4"/>
  <c r="C32" i="4"/>
</calcChain>
</file>

<file path=xl/sharedStrings.xml><?xml version="1.0" encoding="utf-8"?>
<sst xmlns="http://schemas.openxmlformats.org/spreadsheetml/2006/main" count="52" uniqueCount="38">
  <si>
    <t>Rekord</t>
  </si>
  <si>
    <t>Grunddistans</t>
  </si>
  <si>
    <t>Grundlag</t>
  </si>
  <si>
    <t xml:space="preserve">I rekordhandicap skulle du startat från: </t>
  </si>
  <si>
    <t>Din ponny handicapas till distansen:</t>
  </si>
  <si>
    <t>Fyll i ponnyns rekord. Kolon mellan minuter och sekunder samt kommatecken för tiondelar. T.ex. 2:11,2</t>
  </si>
  <si>
    <t>Fyll i loppets grundlag. Kolon mellan minuter och sekunder samt kommatecken för tiondelar. T.ex. 2:11,2</t>
  </si>
  <si>
    <t>m</t>
  </si>
  <si>
    <t>Så här räknar du ut den distans din häst startar från i rekordhandicap</t>
  </si>
  <si>
    <t xml:space="preserve">Exakt distans utan avrundning: </t>
  </si>
  <si>
    <t>Den distans som räknas fram avrundas till närmaste 20-metersintervall</t>
  </si>
  <si>
    <t>Fyll i loppets grunddistans.</t>
  </si>
  <si>
    <t>Fri handicap</t>
  </si>
  <si>
    <t>Fri handicap innebär att en utsedd person, s.k. handicaper, gör en egen bedömning om hur bra ponnyn kommer att springa och placerar in den på en distans, oavsett ponnyns rekord och startprissumma. Handicaperns bedömning kan inte överklagas men det kommer ut en lista där man kan se hur de olika hästarna distanserats. Tycker du att din häst har fått en för tuff uppgift kan du stryka den fram till anmälningstidens slut. För att få starta i en handicap måste din ponny ha gjort ett godkänt lopp inom en period på sex veckor innan anmälningsdagen. Din ponny får heller inte ha halvrad, alltså vara startanmäld till annat lopp redan vid anmälan.</t>
  </si>
  <si>
    <t>Penninghandicap</t>
  </si>
  <si>
    <t>Penninghandicap är det system som nästan helt och hållet används inom stora travet. Loppen skrivs ut efter hur mycket pengar hästarna har tjänat under sin tävlingskarriär.</t>
  </si>
  <si>
    <t>Exempel. Har din ponny sprungit in 4 150 pripoäng och propositionen är 1640 meter. Tillägg för varje vunna 1 500 prispoäng startar hästar som tjänat högst 1 500 på distansen 1640 meter. Från 1660 startar de som tjänat 1 501-3 000 prispoäng och från 1680 startar de som tjänat 3 001-4 500 prispoäng o.s.v. Din ponny som tjänat 4 150 prispoäng startar alltså från 1680 meter.</t>
  </si>
  <si>
    <t>Övriga propositioner</t>
  </si>
  <si>
    <t>Så här räknar du ut den distans din häst startar från i Specialar'n</t>
  </si>
  <si>
    <t>Idealtidslopp</t>
  </si>
  <si>
    <t>Fyll i loppets grundlag. Kolon mellan minuter och sekunder samt kommatecken för tiondelar. T.ex. 2:13,0</t>
  </si>
  <si>
    <t>I idealtidslopp ska din häst notera en viss tid som du själv bestämmer vid startanmälan. Därefter placeras hästarna på distanser så att om alla följer sin angivna idealtid kommer i mål nästan lika, eller åtminstone inom 20 meter eftersom det är de tilläggsintervall som finns. De fem som kommer närmast sin idealtid i loppet får pris. Loppet räknas som godkänd start men räknas inte in i hästens statistik och eventuellt rekord i loppet noteras ej. I dessa lopp blandas hästar från både kat A och kat B. Endast ponny som är startberättigad i "vanligt" lopp får delta i Idealtidslopp. Ponnyn ska alltså vara inkvalad, inte ha startförbud etc.</t>
  </si>
  <si>
    <t>Så här räknar du ut den distans din häst startar från i intervallhandicap</t>
  </si>
  <si>
    <t>Intervall</t>
  </si>
  <si>
    <t>Ange det intervall för handicapen som står i propositionen.</t>
  </si>
  <si>
    <t>Rek. högst</t>
  </si>
  <si>
    <t>Rek. lägst</t>
  </si>
  <si>
    <t>Leta upp i vilket intervall din ponnys rekord finns inom så ser du vilken distans ni startar från.</t>
  </si>
  <si>
    <t>Ponnyns rekord</t>
  </si>
  <si>
    <t>meter</t>
  </si>
  <si>
    <r>
      <t xml:space="preserve">I rekordhandicap </t>
    </r>
    <r>
      <rPr>
        <i/>
        <sz val="11"/>
        <color rgb="FFFF0000"/>
        <rFont val="Calibri"/>
        <family val="2"/>
        <scheme val="minor"/>
      </rPr>
      <t>utan</t>
    </r>
    <r>
      <rPr>
        <i/>
        <sz val="11"/>
        <color theme="1"/>
        <rFont val="Calibri"/>
        <family val="2"/>
        <scheme val="minor"/>
      </rPr>
      <t xml:space="preserve"> intervall skulle du startat från</t>
    </r>
  </si>
  <si>
    <t>Loppen kan skrivas ut på många andra sätt än bara som rekordhandicap, penninghandicap, intervallhandicap, Specialar'n eller Fri handicap. Det är bara fantasin hos den som skriver propositioner som sätter gränser. Det finns naturligtvis regler för hur man får skriva men ibland kan du hitta en proposition som ser annorlunda ut och då gäller det att tänka till om det kan vara ett lämpligt lopp för dig att starta i med din ponny.</t>
  </si>
  <si>
    <t xml:space="preserve">Exakt distans utan avrundning till närmaste distans: </t>
  </si>
  <si>
    <t>Här skriver du i den snabbaste tid ponnyn presterat i någon av de senaste tio sulkystarter.</t>
  </si>
  <si>
    <t>OBS! Om tiden är mer än 10 sekunder över rekordet får bara rekordet + 10 sekunder räknas.</t>
  </si>
  <si>
    <t>Snabbaste tid</t>
  </si>
  <si>
    <t>Om ponnyns snababste tid eller rekord är långsammare än grundlagen startar den från loppets grunddistans.</t>
  </si>
  <si>
    <t>Alla sulkystarter räknas oavsett resultat och startmetod.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</si>
</sst>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r_-;\-* #,##0.00\ _k_r_-;_-* &quot;-&quot;??\ _k_r_-;_-@_-"/>
    <numFmt numFmtId="165" formatCode="m:ss.0"/>
    <numFmt numFmtId="166" formatCode="0_ ;\-0\ "/>
    <numFmt numFmtId="167" formatCode="s.0"/>
    <numFmt numFmtId="168" formatCode="0.00_ ;\-0.00\ "/>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Times New Roman"/>
      <family val="1"/>
    </font>
    <font>
      <sz val="12"/>
      <color theme="1"/>
      <name val="Times New Roman"/>
      <family val="1"/>
    </font>
    <font>
      <b/>
      <sz val="16"/>
      <color theme="1"/>
      <name val="Times New Roman"/>
      <family val="1"/>
    </font>
    <font>
      <b/>
      <sz val="40"/>
      <color rgb="FF000000"/>
      <name val="Gotham Medium"/>
      <family val="3"/>
    </font>
    <font>
      <sz val="12"/>
      <color rgb="FF000000"/>
      <name val="Plantin MT Std"/>
      <family val="1"/>
    </font>
    <font>
      <sz val="11"/>
      <color theme="0"/>
      <name val="Calibri"/>
      <family val="2"/>
      <scheme val="minor"/>
    </font>
    <font>
      <i/>
      <sz val="11"/>
      <color theme="1"/>
      <name val="Calibri"/>
      <family val="2"/>
      <scheme val="minor"/>
    </font>
    <font>
      <i/>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0">
    <xf numFmtId="0" fontId="0" fillId="0" borderId="0" xfId="0"/>
    <xf numFmtId="165" fontId="0" fillId="2" borderId="1" xfId="1" applyNumberFormat="1" applyFont="1" applyFill="1" applyBorder="1" applyProtection="1">
      <protection locked="0"/>
    </xf>
    <xf numFmtId="0" fontId="0" fillId="2" borderId="1" xfId="0" applyFill="1" applyBorder="1" applyProtection="1">
      <protection locked="0"/>
    </xf>
    <xf numFmtId="0" fontId="5" fillId="0" borderId="0" xfId="0" applyFont="1"/>
    <xf numFmtId="0" fontId="5" fillId="0" borderId="2" xfId="0" applyFont="1" applyBorder="1"/>
    <xf numFmtId="165" fontId="5" fillId="2" borderId="1" xfId="1" applyNumberFormat="1" applyFont="1" applyFill="1" applyBorder="1" applyProtection="1">
      <protection locked="0"/>
    </xf>
    <xf numFmtId="0" fontId="5" fillId="0" borderId="0" xfId="0" applyFont="1" applyAlignment="1">
      <alignment horizontal="left" indent="1"/>
    </xf>
    <xf numFmtId="0" fontId="5" fillId="2" borderId="1" xfId="0" applyFont="1" applyFill="1" applyBorder="1" applyProtection="1">
      <protection locked="0"/>
    </xf>
    <xf numFmtId="1" fontId="4" fillId="0" borderId="0" xfId="0" applyNumberFormat="1" applyFont="1"/>
    <xf numFmtId="0" fontId="6" fillId="0" borderId="0" xfId="0" applyFont="1"/>
    <xf numFmtId="0" fontId="3" fillId="0" borderId="0" xfId="0" applyFont="1"/>
    <xf numFmtId="0" fontId="0" fillId="0" borderId="0" xfId="0" applyAlignment="1">
      <alignment horizontal="left" indent="1"/>
    </xf>
    <xf numFmtId="0" fontId="2" fillId="0" borderId="0" xfId="0" applyFont="1"/>
    <xf numFmtId="166" fontId="0" fillId="0" borderId="0" xfId="1" applyNumberFormat="1" applyFont="1" applyBorder="1" applyProtection="1"/>
    <xf numFmtId="0" fontId="7" fillId="0" borderId="0" xfId="0" applyFont="1" applyAlignment="1">
      <alignment wrapText="1"/>
    </xf>
    <xf numFmtId="0" fontId="8" fillId="0" borderId="0" xfId="0" applyFont="1" applyAlignment="1">
      <alignment wrapText="1"/>
    </xf>
    <xf numFmtId="0" fontId="7" fillId="0" borderId="0" xfId="0" applyFont="1" applyAlignment="1">
      <alignment horizontal="left" vertical="center" wrapText="1"/>
    </xf>
    <xf numFmtId="0" fontId="0" fillId="0" borderId="0" xfId="0" applyAlignment="1">
      <alignment wrapText="1"/>
    </xf>
    <xf numFmtId="47" fontId="9" fillId="3" borderId="0" xfId="0" applyNumberFormat="1" applyFont="1" applyFill="1"/>
    <xf numFmtId="165" fontId="9" fillId="3" borderId="0" xfId="0" applyNumberFormat="1" applyFont="1" applyFill="1"/>
    <xf numFmtId="167" fontId="0" fillId="0" borderId="0" xfId="0" applyNumberFormat="1"/>
    <xf numFmtId="165" fontId="0" fillId="0" borderId="0" xfId="0" applyNumberFormat="1"/>
    <xf numFmtId="167" fontId="0" fillId="2" borderId="1" xfId="1" applyNumberFormat="1" applyFont="1" applyFill="1" applyBorder="1" applyProtection="1">
      <protection locked="0"/>
    </xf>
    <xf numFmtId="1" fontId="0" fillId="2" borderId="1" xfId="0" applyNumberFormat="1" applyFill="1" applyBorder="1" applyProtection="1">
      <protection locked="0"/>
    </xf>
    <xf numFmtId="0" fontId="10" fillId="0" borderId="0" xfId="0" applyFont="1" applyAlignment="1">
      <alignment horizontal="left" indent="1"/>
    </xf>
    <xf numFmtId="0" fontId="10" fillId="0" borderId="0" xfId="0" applyFont="1"/>
    <xf numFmtId="168" fontId="0" fillId="0" borderId="0" xfId="1" applyNumberFormat="1" applyFont="1" applyBorder="1" applyProtection="1"/>
    <xf numFmtId="2" fontId="5" fillId="0" borderId="0" xfId="0" applyNumberFormat="1" applyFont="1"/>
    <xf numFmtId="0" fontId="5" fillId="0" borderId="3" xfId="0" applyFont="1" applyBorder="1"/>
    <xf numFmtId="165" fontId="5" fillId="0" borderId="0" xfId="1" applyNumberFormat="1" applyFont="1" applyFill="1" applyBorder="1" applyProtection="1"/>
  </cellXfs>
  <cellStyles count="2">
    <cellStyle name="Normal" xfId="0" builtinId="0"/>
    <cellStyle name="Tusental" xfId="1" builtinId="3"/>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2</xdr:col>
      <xdr:colOff>266700</xdr:colOff>
      <xdr:row>16</xdr:row>
      <xdr:rowOff>0</xdr:rowOff>
    </xdr:to>
    <xdr:pic>
      <xdr:nvPicPr>
        <xdr:cNvPr id="2" name="Bildobjekt 1" descr="http://www.ungdomstrav.nu/img/campaign/00sptflogga.gif">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43125"/>
          <a:ext cx="11430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13</xdr:row>
      <xdr:rowOff>28575</xdr:rowOff>
    </xdr:from>
    <xdr:to>
      <xdr:col>9</xdr:col>
      <xdr:colOff>180975</xdr:colOff>
      <xdr:row>15</xdr:row>
      <xdr:rowOff>104775</xdr:rowOff>
    </xdr:to>
    <xdr:pic>
      <xdr:nvPicPr>
        <xdr:cNvPr id="3" name="Bildobjekt 2" descr="Svensk travsport">
          <a:hlinkClick xmlns:r="http://schemas.openxmlformats.org/officeDocument/2006/relationships" r:id=""/>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05050" y="2552700"/>
          <a:ext cx="26670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0</xdr:row>
      <xdr:rowOff>161925</xdr:rowOff>
    </xdr:from>
    <xdr:to>
      <xdr:col>13</xdr:col>
      <xdr:colOff>409575</xdr:colOff>
      <xdr:row>1</xdr:row>
      <xdr:rowOff>2495550</xdr:rowOff>
    </xdr:to>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123825" y="161925"/>
          <a:ext cx="8562975" cy="2524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3200" b="1">
              <a:solidFill>
                <a:schemeClr val="dk1"/>
              </a:solidFill>
              <a:effectLst/>
              <a:latin typeface="Times New Roman" pitchFamily="18" charset="0"/>
              <a:ea typeface="+mn-ea"/>
              <a:cs typeface="Times New Roman" pitchFamily="18" charset="0"/>
            </a:rPr>
            <a:t>Specialar'n</a:t>
          </a:r>
          <a:endParaRPr lang="sv-SE" sz="3200">
            <a:solidFill>
              <a:schemeClr val="dk1"/>
            </a:solidFill>
            <a:effectLst/>
            <a:latin typeface="Times New Roman" pitchFamily="18" charset="0"/>
            <a:ea typeface="+mn-ea"/>
            <a:cs typeface="Times New Roman" pitchFamily="18" charset="0"/>
          </a:endParaRPr>
        </a:p>
        <a:p>
          <a:r>
            <a:rPr lang="sv-SE" sz="1600">
              <a:solidFill>
                <a:schemeClr val="dk1"/>
              </a:solidFill>
              <a:effectLst/>
              <a:latin typeface="Times New Roman" pitchFamily="18" charset="0"/>
              <a:ea typeface="+mn-ea"/>
              <a:cs typeface="Times New Roman" pitchFamily="18" charset="0"/>
            </a:rPr>
            <a:t>Specialar'n är ett lopp där ponny placeras på distans efter den snabbaste tiden i de senaste sulkystarterna, dock högst rekordet plus tio sekunder. Ponnyn kan som högst</a:t>
          </a:r>
          <a:r>
            <a:rPr lang="sv-SE" sz="1600" baseline="0">
              <a:solidFill>
                <a:schemeClr val="dk1"/>
              </a:solidFill>
              <a:effectLst/>
              <a:latin typeface="Times New Roman" pitchFamily="18" charset="0"/>
              <a:ea typeface="+mn-ea"/>
              <a:cs typeface="Times New Roman" pitchFamily="18" charset="0"/>
            </a:rPr>
            <a:t> stå på 900 meters tillägg. </a:t>
          </a:r>
          <a:r>
            <a:rPr lang="sv-SE" sz="1600">
              <a:solidFill>
                <a:schemeClr val="dk1"/>
              </a:solidFill>
              <a:effectLst/>
              <a:latin typeface="Times New Roman" pitchFamily="18" charset="0"/>
              <a:ea typeface="+mn-ea"/>
              <a:cs typeface="Times New Roman" pitchFamily="18" charset="0"/>
            </a:rPr>
            <a:t>Montélopp, kvallopp, komplementlopp och idealtidslopp räknas ej. Ponnyn måste ha gjort minst tio starter i lopp (sulky eller monté) för att kunna anmälas till Specialar'n.</a:t>
          </a:r>
        </a:p>
      </xdr:txBody>
    </xdr:sp>
    <xdr:clientData/>
  </xdr:twoCellAnchor>
  <xdr:twoCellAnchor editAs="oneCell">
    <xdr:from>
      <xdr:col>0</xdr:col>
      <xdr:colOff>114300</xdr:colOff>
      <xdr:row>15</xdr:row>
      <xdr:rowOff>142875</xdr:rowOff>
    </xdr:from>
    <xdr:to>
      <xdr:col>5</xdr:col>
      <xdr:colOff>142875</xdr:colOff>
      <xdr:row>18</xdr:row>
      <xdr:rowOff>28575</xdr:rowOff>
    </xdr:to>
    <xdr:pic>
      <xdr:nvPicPr>
        <xdr:cNvPr id="3" name="Bildobjekt 2" descr="Svensk travsport">
          <a:hlinkClick xmlns:r="http://schemas.openxmlformats.org/officeDocument/2006/relationships" r:id=""/>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7724775"/>
          <a:ext cx="26670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314325</xdr:colOff>
      <xdr:row>4</xdr:row>
      <xdr:rowOff>100012</xdr:rowOff>
    </xdr:from>
    <xdr:ext cx="914400" cy="264560"/>
    <xdr:sp macro="" textlink="">
      <xdr:nvSpPr>
        <xdr:cNvPr id="4" name="textruta 3">
          <a:extLst>
            <a:ext uri="{FF2B5EF4-FFF2-40B4-BE49-F238E27FC236}">
              <a16:creationId xmlns:a16="http://schemas.microsoft.com/office/drawing/2014/main" id="{00000000-0008-0000-0100-000004000000}"/>
            </a:ext>
          </a:extLst>
        </xdr:cNvPr>
        <xdr:cNvSpPr txBox="1"/>
      </xdr:nvSpPr>
      <xdr:spPr>
        <a:xfrm>
          <a:off x="8591550" y="3538537"/>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sv-SE"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48</xdr:row>
      <xdr:rowOff>0</xdr:rowOff>
    </xdr:from>
    <xdr:to>
      <xdr:col>2</xdr:col>
      <xdr:colOff>85725</xdr:colOff>
      <xdr:row>53</xdr:row>
      <xdr:rowOff>0</xdr:rowOff>
    </xdr:to>
    <xdr:pic>
      <xdr:nvPicPr>
        <xdr:cNvPr id="2" name="Bildobjekt 1" descr="http://www.ungdomstrav.nu/img/campaign/00sptflogga.gif">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2143125"/>
          <a:ext cx="1143000"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50</xdr:row>
      <xdr:rowOff>28575</xdr:rowOff>
    </xdr:from>
    <xdr:to>
      <xdr:col>9</xdr:col>
      <xdr:colOff>295275</xdr:colOff>
      <xdr:row>52</xdr:row>
      <xdr:rowOff>104775</xdr:rowOff>
    </xdr:to>
    <xdr:pic>
      <xdr:nvPicPr>
        <xdr:cNvPr id="3" name="Bildobjekt 2" descr="Svensk travsport">
          <a:hlinkClick xmlns:r="http://schemas.openxmlformats.org/officeDocument/2006/relationships" r:id=""/>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38400" y="2552700"/>
          <a:ext cx="26670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9"/>
  <sheetViews>
    <sheetView showGridLines="0" showRowColHeaders="0" zoomScaleNormal="100" workbookViewId="0">
      <selection activeCell="C6" sqref="C6"/>
    </sheetView>
  </sheetViews>
  <sheetFormatPr defaultRowHeight="15" x14ac:dyDescent="0.25"/>
  <cols>
    <col min="1" max="1" width="2" customWidth="1"/>
    <col min="2" max="2" width="13.140625" customWidth="1"/>
    <col min="4" max="4" width="10.5703125" customWidth="1"/>
    <col min="5" max="5" width="6.42578125" customWidth="1"/>
    <col min="6" max="6" width="2.85546875" customWidth="1"/>
    <col min="7" max="7" width="2.5703125" customWidth="1"/>
    <col min="9" max="9" width="18" customWidth="1"/>
    <col min="10" max="10" width="9.42578125" customWidth="1"/>
  </cols>
  <sheetData>
    <row r="1" spans="2:10" ht="18.75" x14ac:dyDescent="0.3">
      <c r="B1" s="10" t="s">
        <v>8</v>
      </c>
    </row>
    <row r="3" spans="2:10" x14ac:dyDescent="0.25">
      <c r="B3" t="s">
        <v>0</v>
      </c>
      <c r="C3" s="1"/>
      <c r="D3" s="11" t="s">
        <v>5</v>
      </c>
    </row>
    <row r="5" spans="2:10" x14ac:dyDescent="0.25">
      <c r="B5" t="s">
        <v>1</v>
      </c>
      <c r="C5" s="2"/>
    </row>
    <row r="6" spans="2:10" x14ac:dyDescent="0.25">
      <c r="B6" t="s">
        <v>2</v>
      </c>
      <c r="C6" s="1"/>
      <c r="D6" s="11" t="s">
        <v>20</v>
      </c>
    </row>
    <row r="8" spans="2:10" x14ac:dyDescent="0.25">
      <c r="B8" t="s">
        <v>4</v>
      </c>
      <c r="E8" s="12" t="e">
        <f>IF(J8&lt;C5,C5,MROUND(J8,20))</f>
        <v>#DIV/0!</v>
      </c>
      <c r="F8" t="s">
        <v>7</v>
      </c>
      <c r="H8" t="s">
        <v>9</v>
      </c>
      <c r="J8" s="26" t="e">
        <f>(C6*C5)/C3</f>
        <v>#DIV/0!</v>
      </c>
    </row>
    <row r="9" spans="2:10" x14ac:dyDescent="0.25">
      <c r="B9" t="s">
        <v>10</v>
      </c>
    </row>
  </sheetData>
  <sheetProtection password="86D7" sheet="1" objects="1" scenarios="1" selectLockedCells="1"/>
  <dataValidations count="3">
    <dataValidation type="time" allowBlank="1" showInputMessage="1" showErrorMessage="1" errorTitle="Fel rekord" error="Mata in ponnyns rekord med rätt skiljetecken t.ex. 2:12,0" sqref="C3" xr:uid="{00000000-0002-0000-0000-000000000000}">
      <formula1>0.00104166666666667</formula1>
      <formula2>0.00277662037037037</formula2>
    </dataValidation>
    <dataValidation type="time" allowBlank="1" showInputMessage="1" showErrorMessage="1" errorTitle="Fel grundlag" error="Mata in loppets grundlag med rätt skiljetecken t.ex. 2:12,0" sqref="C6" xr:uid="{00000000-0002-0000-0000-000001000000}">
      <formula1>0.00104166666666667</formula1>
      <formula2>0.00277662037037037</formula2>
    </dataValidation>
    <dataValidation type="whole" allowBlank="1" showInputMessage="1" showErrorMessage="1" errorTitle="Fel distans" error="Mata in den grundlag som står i propositionen." sqref="C5" xr:uid="{00000000-0002-0000-0000-000002000000}">
      <formula1>1000</formula1>
      <formula2>3000</formula2>
    </dataValidation>
  </dataValidation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P15"/>
  <sheetViews>
    <sheetView showGridLines="0" showRowColHeaders="0" tabSelected="1" workbookViewId="0">
      <selection activeCell="C3" sqref="C3"/>
    </sheetView>
  </sheetViews>
  <sheetFormatPr defaultRowHeight="15" x14ac:dyDescent="0.25"/>
  <cols>
    <col min="1" max="1" width="2.140625" customWidth="1"/>
    <col min="2" max="2" width="14" customWidth="1"/>
    <col min="3" max="3" width="9.7109375" customWidth="1"/>
    <col min="4" max="4" width="9.42578125" bestFit="1" customWidth="1"/>
    <col min="5" max="5" width="4.28515625" customWidth="1"/>
    <col min="6" max="6" width="8.7109375" customWidth="1"/>
    <col min="7" max="7" width="4.28515625" customWidth="1"/>
    <col min="10" max="10" width="26.140625" customWidth="1"/>
    <col min="11" max="11" width="8.85546875" customWidth="1"/>
  </cols>
  <sheetData>
    <row r="2" spans="2:16" ht="216.75" customHeight="1" x14ac:dyDescent="0.3">
      <c r="B2" s="9" t="s">
        <v>18</v>
      </c>
      <c r="C2" s="3"/>
      <c r="D2" s="3"/>
      <c r="E2" s="3"/>
      <c r="F2" s="3"/>
      <c r="G2" s="3"/>
      <c r="H2" s="3"/>
      <c r="I2" s="3"/>
      <c r="J2" s="3"/>
      <c r="K2" s="3"/>
      <c r="L2" s="3"/>
      <c r="M2" s="3"/>
      <c r="N2" s="3"/>
      <c r="O2" s="3"/>
    </row>
    <row r="3" spans="2:16" ht="19.5" customHeight="1" x14ac:dyDescent="0.25">
      <c r="B3" s="4" t="s">
        <v>0</v>
      </c>
      <c r="C3" s="5"/>
      <c r="D3" s="6" t="s">
        <v>5</v>
      </c>
      <c r="E3" s="3"/>
      <c r="F3" s="3"/>
      <c r="G3" s="3"/>
      <c r="H3" s="3"/>
      <c r="I3" s="3"/>
      <c r="J3" s="3"/>
      <c r="K3" s="3"/>
      <c r="L3" s="3"/>
      <c r="M3" s="3"/>
      <c r="N3" s="3"/>
      <c r="O3" s="3"/>
      <c r="P3" s="18">
        <v>1.1574074074074073E-4</v>
      </c>
    </row>
    <row r="4" spans="2:16" ht="19.5" customHeight="1" x14ac:dyDescent="0.25">
      <c r="B4" s="28" t="s">
        <v>35</v>
      </c>
      <c r="C4" s="5"/>
      <c r="D4" s="6" t="s">
        <v>33</v>
      </c>
      <c r="E4" s="3"/>
      <c r="F4" s="3"/>
      <c r="G4" s="3"/>
      <c r="H4" s="3"/>
      <c r="I4" s="3"/>
      <c r="J4" s="3"/>
      <c r="K4" s="3"/>
      <c r="L4" s="3"/>
      <c r="M4" s="3"/>
      <c r="N4" s="3"/>
      <c r="O4" s="3"/>
      <c r="P4" s="19">
        <f>C3+P3</f>
        <v>1.1574074074074073E-4</v>
      </c>
    </row>
    <row r="5" spans="2:16" ht="19.5" customHeight="1" x14ac:dyDescent="0.25">
      <c r="B5" s="3"/>
      <c r="C5" s="29"/>
      <c r="D5" s="6" t="s">
        <v>34</v>
      </c>
      <c r="E5" s="3"/>
      <c r="F5" s="3"/>
      <c r="G5" s="3"/>
      <c r="H5" s="3"/>
      <c r="I5" s="3"/>
      <c r="J5" s="3"/>
      <c r="K5" s="3"/>
      <c r="L5" s="3"/>
      <c r="M5" s="3"/>
      <c r="N5" s="3"/>
      <c r="O5" s="3"/>
    </row>
    <row r="6" spans="2:16" ht="15.75" x14ac:dyDescent="0.25">
      <c r="B6" s="3"/>
      <c r="C6" s="3"/>
      <c r="D6" s="3"/>
      <c r="E6" s="3"/>
      <c r="F6" s="3"/>
      <c r="G6" s="3"/>
      <c r="H6" s="3"/>
      <c r="I6" s="3"/>
      <c r="J6" s="3"/>
      <c r="K6" s="3"/>
      <c r="L6" s="3"/>
      <c r="M6" s="3"/>
      <c r="N6" s="3"/>
      <c r="O6" s="3"/>
    </row>
    <row r="7" spans="2:16" ht="15.75" x14ac:dyDescent="0.25">
      <c r="B7" s="3" t="s">
        <v>1</v>
      </c>
      <c r="C7" s="7"/>
      <c r="D7" s="6" t="s">
        <v>11</v>
      </c>
      <c r="E7" s="3"/>
      <c r="F7" s="3"/>
      <c r="G7" s="3"/>
      <c r="H7" s="3"/>
      <c r="I7" s="3"/>
      <c r="J7" s="3"/>
      <c r="K7" s="3"/>
      <c r="L7" s="3"/>
      <c r="M7" s="3"/>
      <c r="N7" s="3"/>
      <c r="O7" s="3"/>
    </row>
    <row r="8" spans="2:16" ht="15.75" x14ac:dyDescent="0.25">
      <c r="B8" s="3" t="s">
        <v>2</v>
      </c>
      <c r="C8" s="5"/>
      <c r="D8" s="6" t="s">
        <v>6</v>
      </c>
      <c r="E8" s="3"/>
      <c r="F8" s="3"/>
      <c r="G8" s="3"/>
      <c r="H8" s="3"/>
      <c r="I8" s="3"/>
      <c r="J8" s="3"/>
      <c r="K8" s="3"/>
      <c r="L8" s="3"/>
      <c r="M8" s="3"/>
      <c r="N8" s="3"/>
      <c r="O8" s="3"/>
    </row>
    <row r="9" spans="2:16" ht="15.75" x14ac:dyDescent="0.25">
      <c r="B9" s="3"/>
      <c r="C9" s="3"/>
      <c r="D9" s="3"/>
      <c r="E9" s="3"/>
      <c r="F9" s="3"/>
      <c r="G9" s="3"/>
      <c r="H9" s="3"/>
      <c r="I9" s="3"/>
      <c r="J9" s="3"/>
      <c r="K9" s="3"/>
      <c r="L9" s="3"/>
      <c r="M9" s="3"/>
      <c r="N9" s="3"/>
      <c r="O9" s="3"/>
    </row>
    <row r="10" spans="2:16" ht="15.75" x14ac:dyDescent="0.25">
      <c r="B10" s="3" t="s">
        <v>4</v>
      </c>
      <c r="C10" s="3"/>
      <c r="D10" s="3"/>
      <c r="E10" s="3"/>
      <c r="F10" s="8" t="e">
        <f>IF(K10&lt;C7,C7,MROUND(K10,20))</f>
        <v>#DIV/0!</v>
      </c>
      <c r="G10" s="3" t="s">
        <v>7</v>
      </c>
      <c r="H10" s="3" t="s">
        <v>32</v>
      </c>
      <c r="I10" s="3"/>
      <c r="J10" s="3"/>
      <c r="K10" s="27" t="e">
        <f>(C8*C7)/C4</f>
        <v>#DIV/0!</v>
      </c>
      <c r="L10" s="3" t="s">
        <v>7</v>
      </c>
      <c r="M10" s="3"/>
      <c r="N10" s="3"/>
      <c r="O10" s="3"/>
    </row>
    <row r="11" spans="2:16" ht="15.75" x14ac:dyDescent="0.25">
      <c r="B11" s="3" t="s">
        <v>3</v>
      </c>
      <c r="C11" s="3"/>
      <c r="D11" s="3"/>
      <c r="E11" s="3"/>
      <c r="F11" s="8" t="e">
        <f>IF(K11&lt;C7,C7,MROUND(K11,20))</f>
        <v>#DIV/0!</v>
      </c>
      <c r="G11" s="3" t="s">
        <v>7</v>
      </c>
      <c r="H11" s="3" t="s">
        <v>32</v>
      </c>
      <c r="I11" s="3"/>
      <c r="J11" s="3"/>
      <c r="K11" s="27" t="e">
        <f>(C8*C7)/C3</f>
        <v>#DIV/0!</v>
      </c>
      <c r="L11" s="3" t="s">
        <v>7</v>
      </c>
      <c r="M11" s="3"/>
      <c r="N11" s="3"/>
      <c r="O11" s="3"/>
    </row>
    <row r="12" spans="2:16" ht="15.75" x14ac:dyDescent="0.25">
      <c r="B12" s="3" t="s">
        <v>10</v>
      </c>
      <c r="C12" s="3"/>
      <c r="D12" s="3"/>
      <c r="E12" s="3"/>
      <c r="F12" s="3"/>
      <c r="G12" s="3"/>
      <c r="H12" s="3"/>
      <c r="I12" s="3"/>
      <c r="J12" s="3"/>
      <c r="K12" s="3"/>
      <c r="L12" s="3"/>
      <c r="M12" s="3"/>
      <c r="N12" s="3"/>
      <c r="O12" s="3"/>
    </row>
    <row r="13" spans="2:16" ht="15.75" x14ac:dyDescent="0.25">
      <c r="B13" s="3" t="s">
        <v>37</v>
      </c>
      <c r="C13" s="3"/>
      <c r="D13" s="3"/>
      <c r="E13" s="3"/>
      <c r="F13" s="3"/>
      <c r="G13" s="3"/>
      <c r="H13" s="3"/>
      <c r="I13" s="3"/>
      <c r="J13" s="3"/>
      <c r="K13" s="3"/>
      <c r="L13" s="3"/>
      <c r="M13" s="3"/>
      <c r="N13" s="3"/>
      <c r="O13" s="3"/>
    </row>
    <row r="14" spans="2:16" ht="15.75" x14ac:dyDescent="0.25">
      <c r="B14" s="3" t="s">
        <v>36</v>
      </c>
      <c r="C14" s="3"/>
      <c r="D14" s="3"/>
      <c r="E14" s="3"/>
      <c r="F14" s="3"/>
      <c r="G14" s="3"/>
      <c r="H14" s="3"/>
      <c r="I14" s="3"/>
      <c r="J14" s="3"/>
      <c r="K14" s="3"/>
      <c r="L14" s="3"/>
      <c r="M14" s="3"/>
      <c r="N14" s="3"/>
      <c r="O14" s="3"/>
    </row>
    <row r="15" spans="2:16" ht="15.75" x14ac:dyDescent="0.25">
      <c r="B15" s="3"/>
      <c r="C15" s="3"/>
      <c r="D15" s="3"/>
      <c r="E15" s="3"/>
      <c r="F15" s="3"/>
      <c r="G15" s="3"/>
      <c r="H15" s="3"/>
      <c r="I15" s="3"/>
      <c r="J15" s="3"/>
      <c r="K15" s="3"/>
      <c r="L15" s="3"/>
      <c r="M15" s="3"/>
      <c r="N15" s="3"/>
      <c r="O15" s="3"/>
    </row>
  </sheetData>
  <sheetProtection selectLockedCells="1"/>
  <dataValidations count="5">
    <dataValidation type="time" allowBlank="1" showInputMessage="1" showErrorMessage="1" errorTitle="Fel tid inmatad" error="Mata in loppets grundlag med rätt skiljetecken t.ex. 3:15,0" sqref="C8" xr:uid="{00000000-0002-0000-0100-000000000000}">
      <formula1>0.00104166666666667</formula1>
      <formula2>0.00277777777777778</formula2>
    </dataValidation>
    <dataValidation type="whole" allowBlank="1" showInputMessage="1" showErrorMessage="1" errorTitle="Fel distans" error="Ange grunddistansen för loppet." sqref="C7" xr:uid="{00000000-0002-0000-0100-000001000000}">
      <formula1>1000</formula1>
      <formula2>2999</formula2>
    </dataValidation>
    <dataValidation type="time" allowBlank="1" showInputMessage="1" showErrorMessage="1" errorTitle="Fel rekord" error="Mata in ponnyns rekord med rätt skiljetecken t.ex. 3:15,0" sqref="C3" xr:uid="{00000000-0002-0000-0100-000002000000}">
      <formula1>0.00104166666666667</formula1>
      <formula2>0.00277777777777778</formula2>
    </dataValidation>
    <dataValidation type="time" allowBlank="1" showInputMessage="1" showErrorMessage="1" errorTitle="Fel tid" error="Du har lagt till mer än 15 sekunder över ponnyns rekord,_x000a_ELLER_x000a_den inmatade tiden är snabbare än ponnyns rekord." sqref="C5" xr:uid="{00000000-0002-0000-0100-000003000000}">
      <formula1>C$3</formula1>
      <formula2>P$4</formula2>
    </dataValidation>
    <dataValidation type="time" allowBlank="1" showInputMessage="1" showErrorMessage="1" errorTitle="Fel tid" error="Du har lagt till mer än 10 sekunder över ponnyns rekord,_x000a_ELLER_x000a_den inmatade tiden är snabbare än ponnyns rekord." sqref="C4" xr:uid="{00000000-0002-0000-0100-000004000000}">
      <formula1>C$3</formula1>
      <formula2>P$4</formula2>
    </dataValidation>
  </dataValidation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3"/>
  <sheetViews>
    <sheetView showGridLines="0" showRowColHeaders="0" zoomScaleNormal="100" workbookViewId="0">
      <selection activeCell="C3" sqref="C3"/>
    </sheetView>
  </sheetViews>
  <sheetFormatPr defaultRowHeight="15" x14ac:dyDescent="0.25"/>
  <cols>
    <col min="1" max="1" width="2" customWidth="1"/>
    <col min="2" max="2" width="15.85546875" customWidth="1"/>
    <col min="4" max="4" width="10.5703125" customWidth="1"/>
    <col min="5" max="5" width="6.42578125" customWidth="1"/>
    <col min="6" max="6" width="2.85546875" customWidth="1"/>
    <col min="7" max="7" width="2.5703125" customWidth="1"/>
    <col min="9" max="9" width="16.28515625" customWidth="1"/>
    <col min="10" max="10" width="5.28515625" customWidth="1"/>
    <col min="11" max="11" width="6.5703125" customWidth="1"/>
    <col min="12" max="13" width="9.140625" hidden="1" customWidth="1"/>
  </cols>
  <sheetData>
    <row r="1" spans="2:13" ht="18.75" x14ac:dyDescent="0.3">
      <c r="B1" s="10" t="s">
        <v>22</v>
      </c>
    </row>
    <row r="3" spans="2:13" x14ac:dyDescent="0.25">
      <c r="B3" t="s">
        <v>1</v>
      </c>
      <c r="C3" s="23"/>
    </row>
    <row r="4" spans="2:13" x14ac:dyDescent="0.25">
      <c r="B4" t="s">
        <v>2</v>
      </c>
      <c r="C4" s="1"/>
      <c r="D4" s="11" t="s">
        <v>20</v>
      </c>
    </row>
    <row r="5" spans="2:13" x14ac:dyDescent="0.25">
      <c r="B5" t="s">
        <v>23</v>
      </c>
      <c r="C5" s="22">
        <v>1.1574074074074073E-5</v>
      </c>
      <c r="D5" s="11" t="s">
        <v>24</v>
      </c>
    </row>
    <row r="6" spans="2:13" x14ac:dyDescent="0.25">
      <c r="B6" t="s">
        <v>28</v>
      </c>
      <c r="C6" s="1"/>
      <c r="D6" s="11" t="s">
        <v>27</v>
      </c>
    </row>
    <row r="7" spans="2:13" x14ac:dyDescent="0.25">
      <c r="D7" s="24" t="s">
        <v>30</v>
      </c>
      <c r="J7" s="25" t="e">
        <f>IF(L7&lt;C3,C3,MROUND(L7,20))</f>
        <v>#DIV/0!</v>
      </c>
      <c r="K7" s="25" t="s">
        <v>29</v>
      </c>
      <c r="L7" t="e">
        <f>C3*C4/C6</f>
        <v>#DIV/0!</v>
      </c>
    </row>
    <row r="8" spans="2:13" x14ac:dyDescent="0.25">
      <c r="C8" t="s">
        <v>26</v>
      </c>
      <c r="D8" t="s">
        <v>25</v>
      </c>
      <c r="L8" s="20">
        <v>1.1574074074074073E-5</v>
      </c>
      <c r="M8" s="20">
        <v>1.1574074074074074E-6</v>
      </c>
    </row>
    <row r="9" spans="2:13" x14ac:dyDescent="0.25">
      <c r="B9">
        <f>C3</f>
        <v>0</v>
      </c>
      <c r="C9" s="21">
        <f>D10+M8</f>
        <v>-1.0416666666666666E-5</v>
      </c>
      <c r="L9" s="20">
        <f t="shared" ref="L9:L38" si="0">L8+M$8</f>
        <v>1.2731481481481481E-5</v>
      </c>
    </row>
    <row r="10" spans="2:13" x14ac:dyDescent="0.25">
      <c r="B10">
        <f>20+B9</f>
        <v>20</v>
      </c>
      <c r="C10" s="21">
        <f t="shared" ref="C10:C33" si="1">D11+M$8</f>
        <v>-2.199074074074074E-5</v>
      </c>
      <c r="D10" s="21">
        <f>C4-C5</f>
        <v>-1.1574074074074073E-5</v>
      </c>
      <c r="L10" s="20">
        <f t="shared" si="0"/>
        <v>1.3888888888888888E-5</v>
      </c>
    </row>
    <row r="11" spans="2:13" x14ac:dyDescent="0.25">
      <c r="B11">
        <f t="shared" ref="B11:B34" si="2">20+B10</f>
        <v>40</v>
      </c>
      <c r="C11" s="21">
        <f t="shared" si="1"/>
        <v>-3.3564814814814815E-5</v>
      </c>
      <c r="D11" s="21">
        <f>D10-C$5</f>
        <v>-2.3148148148148147E-5</v>
      </c>
      <c r="L11" s="20">
        <f t="shared" si="0"/>
        <v>1.5046296296296295E-5</v>
      </c>
    </row>
    <row r="12" spans="2:13" x14ac:dyDescent="0.25">
      <c r="B12">
        <f t="shared" si="2"/>
        <v>60</v>
      </c>
      <c r="C12" s="21">
        <f t="shared" si="1"/>
        <v>-4.5138888888888887E-5</v>
      </c>
      <c r="D12" s="21">
        <f t="shared" ref="D12:D34" si="3">D11-C$5</f>
        <v>-3.4722222222222222E-5</v>
      </c>
      <c r="L12" s="20">
        <f t="shared" si="0"/>
        <v>1.6203703703703704E-5</v>
      </c>
    </row>
    <row r="13" spans="2:13" x14ac:dyDescent="0.25">
      <c r="B13">
        <f t="shared" si="2"/>
        <v>80</v>
      </c>
      <c r="C13" s="21">
        <f t="shared" si="1"/>
        <v>-5.6712962962962959E-5</v>
      </c>
      <c r="D13" s="21">
        <f t="shared" si="3"/>
        <v>-4.6296296296296294E-5</v>
      </c>
      <c r="L13" s="20">
        <f t="shared" si="0"/>
        <v>1.7361111111111111E-5</v>
      </c>
    </row>
    <row r="14" spans="2:13" x14ac:dyDescent="0.25">
      <c r="B14">
        <f t="shared" si="2"/>
        <v>100</v>
      </c>
      <c r="C14" s="21">
        <f t="shared" si="1"/>
        <v>-6.828703703703703E-5</v>
      </c>
      <c r="D14" s="21">
        <f t="shared" si="3"/>
        <v>-5.7870370370370366E-5</v>
      </c>
      <c r="L14" s="20">
        <f t="shared" si="0"/>
        <v>1.8518518518518518E-5</v>
      </c>
    </row>
    <row r="15" spans="2:13" x14ac:dyDescent="0.25">
      <c r="B15">
        <f t="shared" si="2"/>
        <v>120</v>
      </c>
      <c r="C15" s="21">
        <f t="shared" si="1"/>
        <v>-7.9861111111111102E-5</v>
      </c>
      <c r="D15" s="21">
        <f t="shared" si="3"/>
        <v>-6.9444444444444444E-5</v>
      </c>
      <c r="L15" s="20">
        <f t="shared" si="0"/>
        <v>1.9675925925925925E-5</v>
      </c>
    </row>
    <row r="16" spans="2:13" x14ac:dyDescent="0.25">
      <c r="B16">
        <f t="shared" si="2"/>
        <v>140</v>
      </c>
      <c r="C16" s="21">
        <f t="shared" si="1"/>
        <v>-9.1435185185185174E-5</v>
      </c>
      <c r="D16" s="21">
        <f t="shared" si="3"/>
        <v>-8.1018518518518516E-5</v>
      </c>
      <c r="L16" s="20">
        <f t="shared" si="0"/>
        <v>2.0833333333333333E-5</v>
      </c>
    </row>
    <row r="17" spans="2:12" x14ac:dyDescent="0.25">
      <c r="B17">
        <f t="shared" si="2"/>
        <v>160</v>
      </c>
      <c r="C17" s="21">
        <f t="shared" si="1"/>
        <v>-1.0300925925925925E-4</v>
      </c>
      <c r="D17" s="21">
        <f t="shared" si="3"/>
        <v>-9.2592592592592588E-5</v>
      </c>
      <c r="L17" s="20">
        <f t="shared" si="0"/>
        <v>2.199074074074074E-5</v>
      </c>
    </row>
    <row r="18" spans="2:12" x14ac:dyDescent="0.25">
      <c r="B18">
        <f t="shared" si="2"/>
        <v>180</v>
      </c>
      <c r="C18" s="21">
        <f t="shared" si="1"/>
        <v>-1.1458333333333332E-4</v>
      </c>
      <c r="D18" s="21">
        <f t="shared" si="3"/>
        <v>-1.0416666666666666E-4</v>
      </c>
      <c r="L18" s="20">
        <f t="shared" si="0"/>
        <v>2.3148148148148147E-5</v>
      </c>
    </row>
    <row r="19" spans="2:12" x14ac:dyDescent="0.25">
      <c r="B19">
        <f t="shared" si="2"/>
        <v>200</v>
      </c>
      <c r="C19" s="21">
        <f t="shared" si="1"/>
        <v>-1.261574074074074E-4</v>
      </c>
      <c r="D19" s="21">
        <f t="shared" si="3"/>
        <v>-1.1574074074074073E-4</v>
      </c>
      <c r="L19" s="20">
        <f t="shared" si="0"/>
        <v>2.4305555555555554E-5</v>
      </c>
    </row>
    <row r="20" spans="2:12" x14ac:dyDescent="0.25">
      <c r="B20">
        <f t="shared" si="2"/>
        <v>220</v>
      </c>
      <c r="C20" s="21">
        <f t="shared" si="1"/>
        <v>-1.3773148148148149E-4</v>
      </c>
      <c r="D20" s="21">
        <f t="shared" si="3"/>
        <v>-1.273148148148148E-4</v>
      </c>
      <c r="L20" s="20">
        <f t="shared" si="0"/>
        <v>2.5462962962962961E-5</v>
      </c>
    </row>
    <row r="21" spans="2:12" x14ac:dyDescent="0.25">
      <c r="B21">
        <f t="shared" si="2"/>
        <v>240</v>
      </c>
      <c r="C21" s="21">
        <f t="shared" si="1"/>
        <v>-1.4930555555555557E-4</v>
      </c>
      <c r="D21" s="21">
        <f t="shared" si="3"/>
        <v>-1.3888888888888889E-4</v>
      </c>
      <c r="L21" s="20">
        <f t="shared" si="0"/>
        <v>2.6620370370370369E-5</v>
      </c>
    </row>
    <row r="22" spans="2:12" x14ac:dyDescent="0.25">
      <c r="B22">
        <f t="shared" si="2"/>
        <v>260</v>
      </c>
      <c r="C22" s="21">
        <f t="shared" si="1"/>
        <v>-1.6087962962962966E-4</v>
      </c>
      <c r="D22" s="21">
        <f t="shared" si="3"/>
        <v>-1.5046296296296297E-4</v>
      </c>
      <c r="L22" s="20">
        <f t="shared" si="0"/>
        <v>2.7777777777777776E-5</v>
      </c>
    </row>
    <row r="23" spans="2:12" x14ac:dyDescent="0.25">
      <c r="B23">
        <f t="shared" si="2"/>
        <v>280</v>
      </c>
      <c r="C23" s="21">
        <f t="shared" si="1"/>
        <v>-1.7245370370370374E-4</v>
      </c>
      <c r="D23" s="21">
        <f t="shared" si="3"/>
        <v>-1.6203703703703706E-4</v>
      </c>
      <c r="L23" s="20">
        <f t="shared" si="0"/>
        <v>2.8935185185185183E-5</v>
      </c>
    </row>
    <row r="24" spans="2:12" x14ac:dyDescent="0.25">
      <c r="B24">
        <f t="shared" si="2"/>
        <v>300</v>
      </c>
      <c r="C24" s="21">
        <f t="shared" si="1"/>
        <v>-1.8402777777777783E-4</v>
      </c>
      <c r="D24" s="21">
        <f t="shared" si="3"/>
        <v>-1.7361111111111114E-4</v>
      </c>
      <c r="L24" s="20">
        <f t="shared" si="0"/>
        <v>3.009259259259259E-5</v>
      </c>
    </row>
    <row r="25" spans="2:12" x14ac:dyDescent="0.25">
      <c r="B25">
        <f t="shared" si="2"/>
        <v>320</v>
      </c>
      <c r="C25" s="21">
        <f t="shared" si="1"/>
        <v>-1.9560185185185192E-4</v>
      </c>
      <c r="D25" s="21">
        <f t="shared" si="3"/>
        <v>-1.8518518518518523E-4</v>
      </c>
      <c r="L25" s="20">
        <f t="shared" si="0"/>
        <v>3.1250000000000001E-5</v>
      </c>
    </row>
    <row r="26" spans="2:12" x14ac:dyDescent="0.25">
      <c r="B26">
        <f t="shared" si="2"/>
        <v>340</v>
      </c>
      <c r="C26" s="21">
        <f t="shared" si="1"/>
        <v>-2.07175925925926E-4</v>
      </c>
      <c r="D26" s="21">
        <f t="shared" si="3"/>
        <v>-1.9675925925925932E-4</v>
      </c>
      <c r="L26" s="20">
        <f t="shared" si="0"/>
        <v>3.2407407407407408E-5</v>
      </c>
    </row>
    <row r="27" spans="2:12" x14ac:dyDescent="0.25">
      <c r="B27">
        <f t="shared" si="2"/>
        <v>360</v>
      </c>
      <c r="C27" s="21">
        <f t="shared" si="1"/>
        <v>-2.1875000000000009E-4</v>
      </c>
      <c r="D27" s="21">
        <f t="shared" si="3"/>
        <v>-2.083333333333334E-4</v>
      </c>
      <c r="L27" s="20">
        <f t="shared" si="0"/>
        <v>3.3564814814814815E-5</v>
      </c>
    </row>
    <row r="28" spans="2:12" x14ac:dyDescent="0.25">
      <c r="B28">
        <f t="shared" si="2"/>
        <v>380</v>
      </c>
      <c r="C28" s="21">
        <f t="shared" si="1"/>
        <v>-2.3032407407407417E-4</v>
      </c>
      <c r="D28" s="21">
        <f t="shared" si="3"/>
        <v>-2.1990740740740749E-4</v>
      </c>
      <c r="L28" s="20">
        <f t="shared" si="0"/>
        <v>3.4722222222222222E-5</v>
      </c>
    </row>
    <row r="29" spans="2:12" x14ac:dyDescent="0.25">
      <c r="B29">
        <f t="shared" si="2"/>
        <v>400</v>
      </c>
      <c r="C29" s="21">
        <f t="shared" si="1"/>
        <v>-2.4189814814814826E-4</v>
      </c>
      <c r="D29" s="21">
        <f t="shared" si="3"/>
        <v>-2.3148148148148157E-4</v>
      </c>
      <c r="L29" s="20">
        <f t="shared" si="0"/>
        <v>3.5879629629629629E-5</v>
      </c>
    </row>
    <row r="30" spans="2:12" x14ac:dyDescent="0.25">
      <c r="B30">
        <f t="shared" si="2"/>
        <v>420</v>
      </c>
      <c r="C30" s="21">
        <f t="shared" si="1"/>
        <v>-2.5347222222222231E-4</v>
      </c>
      <c r="D30" s="21">
        <f t="shared" si="3"/>
        <v>-2.4305555555555566E-4</v>
      </c>
      <c r="L30" s="20">
        <f t="shared" si="0"/>
        <v>3.7037037037037037E-5</v>
      </c>
    </row>
    <row r="31" spans="2:12" x14ac:dyDescent="0.25">
      <c r="B31">
        <f t="shared" si="2"/>
        <v>440</v>
      </c>
      <c r="C31" s="21">
        <f t="shared" si="1"/>
        <v>-2.6504629629629637E-4</v>
      </c>
      <c r="D31" s="21">
        <f t="shared" si="3"/>
        <v>-2.5462962962962972E-4</v>
      </c>
      <c r="L31" s="20">
        <f t="shared" si="0"/>
        <v>3.8194444444444444E-5</v>
      </c>
    </row>
    <row r="32" spans="2:12" x14ac:dyDescent="0.25">
      <c r="B32">
        <f t="shared" si="2"/>
        <v>460</v>
      </c>
      <c r="C32" s="21">
        <f t="shared" si="1"/>
        <v>-2.7662037037037043E-4</v>
      </c>
      <c r="D32" s="21">
        <f t="shared" si="3"/>
        <v>-2.6620370370370377E-4</v>
      </c>
      <c r="L32" s="20">
        <f t="shared" si="0"/>
        <v>3.9351851851851851E-5</v>
      </c>
    </row>
    <row r="33" spans="2:12" x14ac:dyDescent="0.25">
      <c r="B33">
        <f t="shared" si="2"/>
        <v>480</v>
      </c>
      <c r="C33" s="21">
        <f t="shared" si="1"/>
        <v>-2.8819444444444449E-4</v>
      </c>
      <c r="D33" s="21">
        <f t="shared" si="3"/>
        <v>-2.7777777777777783E-4</v>
      </c>
      <c r="L33" s="20">
        <f t="shared" si="0"/>
        <v>4.0509259259259258E-5</v>
      </c>
    </row>
    <row r="34" spans="2:12" x14ac:dyDescent="0.25">
      <c r="B34">
        <f t="shared" si="2"/>
        <v>500</v>
      </c>
      <c r="C34" s="21">
        <f>D33-M8</f>
        <v>-2.7893518518518523E-4</v>
      </c>
      <c r="D34" s="21">
        <f t="shared" si="3"/>
        <v>-2.8935185185185189E-4</v>
      </c>
      <c r="L34" s="20">
        <f t="shared" si="0"/>
        <v>4.1666666666666665E-5</v>
      </c>
    </row>
    <row r="35" spans="2:12" x14ac:dyDescent="0.25">
      <c r="L35" s="20">
        <f t="shared" si="0"/>
        <v>4.2824074074074072E-5</v>
      </c>
    </row>
    <row r="36" spans="2:12" x14ac:dyDescent="0.25">
      <c r="E36" s="12"/>
      <c r="J36" s="13"/>
      <c r="K36" s="13"/>
      <c r="L36" s="20">
        <f t="shared" si="0"/>
        <v>4.398148148148148E-5</v>
      </c>
    </row>
    <row r="37" spans="2:12" x14ac:dyDescent="0.25">
      <c r="L37" s="20">
        <f t="shared" si="0"/>
        <v>4.5138888888888887E-5</v>
      </c>
    </row>
    <row r="38" spans="2:12" x14ac:dyDescent="0.25">
      <c r="L38" s="20">
        <f t="shared" si="0"/>
        <v>4.6296296296296294E-5</v>
      </c>
    </row>
    <row r="39" spans="2:12" x14ac:dyDescent="0.25">
      <c r="I39" s="20"/>
    </row>
    <row r="40" spans="2:12" x14ac:dyDescent="0.25">
      <c r="I40" s="20"/>
    </row>
    <row r="41" spans="2:12" x14ac:dyDescent="0.25">
      <c r="I41" s="20"/>
    </row>
    <row r="42" spans="2:12" x14ac:dyDescent="0.25">
      <c r="I42" s="20"/>
    </row>
    <row r="43" spans="2:12" x14ac:dyDescent="0.25">
      <c r="I43" s="20"/>
    </row>
  </sheetData>
  <sheetProtection password="86D7" sheet="1" objects="1" scenarios="1" selectLockedCells="1"/>
  <conditionalFormatting sqref="C9:D34">
    <cfRule type="duplicateValues" dxfId="0" priority="1"/>
  </conditionalFormatting>
  <dataValidations count="4">
    <dataValidation type="list" showInputMessage="1" showErrorMessage="1" errorTitle="Fel intervall" error="Välj det intervall som står i propositionen i den lista som visas här. Tryck på avbryt för att komma vidare." promptTitle="Intervall" prompt="Välj det intervall som står i propositionen." sqref="C5" xr:uid="{00000000-0002-0000-0200-000000000000}">
      <formula1>$L$8:$L$38</formula1>
    </dataValidation>
    <dataValidation type="whole" allowBlank="1" showInputMessage="1" showErrorMessage="1" errorTitle="Fel distans" error="Ange den grunddistans som står i propositinen." sqref="C3" xr:uid="{00000000-0002-0000-0200-000001000000}">
      <formula1>1000</formula1>
      <formula2>3000</formula2>
    </dataValidation>
    <dataValidation type="time" allowBlank="1" showInputMessage="1" showErrorMessage="1" errorTitle="Fel grundlag" error="Ange den grundlag (grunddistans) som står i propositionen." sqref="C4" xr:uid="{00000000-0002-0000-0200-000002000000}">
      <formula1>0.00104166666666667</formula1>
      <formula2>0.00277662037037037</formula2>
    </dataValidation>
    <dataValidation type="time" allowBlank="1" showInputMessage="1" showErrorMessage="1" errorTitle="Fel rekord" error="Ange ponnyns rekord med rätt skiljetecken t.ex. 2:10,0" sqref="C6" xr:uid="{00000000-0002-0000-0200-000003000000}">
      <formula1>0.00104166666666667</formula1>
      <formula2>0.00277662037037037</formula2>
    </dataValidation>
  </dataValidation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16"/>
  <sheetViews>
    <sheetView showGridLines="0" showRowColHeaders="0" topLeftCell="A7" workbookViewId="0">
      <selection activeCell="B14" sqref="B14"/>
    </sheetView>
  </sheetViews>
  <sheetFormatPr defaultRowHeight="15" x14ac:dyDescent="0.25"/>
  <cols>
    <col min="1" max="1" width="2.42578125" customWidth="1"/>
    <col min="2" max="2" width="103.28515625" customWidth="1"/>
  </cols>
  <sheetData>
    <row r="1" spans="2:2" ht="50.25" x14ac:dyDescent="0.7">
      <c r="B1" s="14" t="s">
        <v>12</v>
      </c>
    </row>
    <row r="2" spans="2:2" ht="110.25" x14ac:dyDescent="0.25">
      <c r="B2" s="15" t="s">
        <v>13</v>
      </c>
    </row>
    <row r="3" spans="2:2" ht="15.75" x14ac:dyDescent="0.25">
      <c r="B3" s="15"/>
    </row>
    <row r="4" spans="2:2" ht="78" customHeight="1" x14ac:dyDescent="0.25">
      <c r="B4" s="16" t="s">
        <v>14</v>
      </c>
    </row>
    <row r="5" spans="2:2" ht="31.5" x14ac:dyDescent="0.25">
      <c r="B5" s="15" t="s">
        <v>15</v>
      </c>
    </row>
    <row r="6" spans="2:2" ht="63" x14ac:dyDescent="0.25">
      <c r="B6" s="15" t="s">
        <v>16</v>
      </c>
    </row>
    <row r="7" spans="2:2" ht="91.5" customHeight="1" x14ac:dyDescent="0.7">
      <c r="B7" s="14" t="s">
        <v>19</v>
      </c>
    </row>
    <row r="8" spans="2:2" ht="110.25" x14ac:dyDescent="0.25">
      <c r="B8" s="15" t="s">
        <v>21</v>
      </c>
    </row>
    <row r="9" spans="2:2" x14ac:dyDescent="0.25">
      <c r="B9" s="17"/>
    </row>
    <row r="10" spans="2:2" x14ac:dyDescent="0.25">
      <c r="B10" s="17"/>
    </row>
    <row r="11" spans="2:2" ht="69.75" customHeight="1" x14ac:dyDescent="0.7">
      <c r="B11" s="14" t="s">
        <v>17</v>
      </c>
    </row>
    <row r="12" spans="2:2" ht="78.75" x14ac:dyDescent="0.25">
      <c r="B12" s="15" t="s">
        <v>31</v>
      </c>
    </row>
    <row r="13" spans="2:2" ht="15.75" x14ac:dyDescent="0.25">
      <c r="B13" s="15"/>
    </row>
    <row r="14" spans="2:2" ht="15.75" x14ac:dyDescent="0.25">
      <c r="B14" s="15"/>
    </row>
    <row r="15" spans="2:2" x14ac:dyDescent="0.25">
      <c r="B15" s="17"/>
    </row>
    <row r="16" spans="2:2" x14ac:dyDescent="0.25">
      <c r="B16" s="17"/>
    </row>
  </sheetData>
  <sheetProtection password="86D7" sheet="1" objects="1" scenarios="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8eb6a9-70c7-4859-9eee-62bc31174ae1" xsi:nil="true"/>
    <lcf76f155ced4ddcb4097134ff3c332f xmlns="6426a19e-d98d-45b1-82a4-92d6df74904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04AAEAC4790A4DBC9831BFA9612182" ma:contentTypeVersion="15" ma:contentTypeDescription="Create a new document." ma:contentTypeScope="" ma:versionID="eaafd9f764875ebb2a2f8da5bd6983b2">
  <xsd:schema xmlns:xsd="http://www.w3.org/2001/XMLSchema" xmlns:xs="http://www.w3.org/2001/XMLSchema" xmlns:p="http://schemas.microsoft.com/office/2006/metadata/properties" xmlns:ns2="6426a19e-d98d-45b1-82a4-92d6df749042" xmlns:ns3="818eb6a9-70c7-4859-9eee-62bc31174ae1" targetNamespace="http://schemas.microsoft.com/office/2006/metadata/properties" ma:root="true" ma:fieldsID="4341cc21a18414213825c391c2b0e22b" ns2:_="" ns3:_="">
    <xsd:import namespace="6426a19e-d98d-45b1-82a4-92d6df749042"/>
    <xsd:import namespace="818eb6a9-70c7-4859-9eee-62bc31174ae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26a19e-d98d-45b1-82a4-92d6df7490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07fc988-cd38-49fa-a799-9d1cc3d16f5b"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b6a9-70c7-4859-9eee-62bc31174ae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f2102dd-135a-470b-b324-c3fc897416bd}" ma:internalName="TaxCatchAll" ma:showField="CatchAllData" ma:web="818eb6a9-70c7-4859-9eee-62bc31174ae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2DD8FD-EC5C-4F6D-B008-345B32A3BDBF}">
  <ds:schemaRefs>
    <ds:schemaRef ds:uri="http://schemas.microsoft.com/office/2006/metadata/properties"/>
    <ds:schemaRef ds:uri="http://schemas.microsoft.com/office/infopath/2007/PartnerControls"/>
    <ds:schemaRef ds:uri="818eb6a9-70c7-4859-9eee-62bc31174ae1"/>
    <ds:schemaRef ds:uri="6426a19e-d98d-45b1-82a4-92d6df749042"/>
  </ds:schemaRefs>
</ds:datastoreItem>
</file>

<file path=customXml/itemProps2.xml><?xml version="1.0" encoding="utf-8"?>
<ds:datastoreItem xmlns:ds="http://schemas.openxmlformats.org/officeDocument/2006/customXml" ds:itemID="{3F9A9C2C-99D0-4EF0-94CE-1F17BCF1A7C5}">
  <ds:schemaRefs>
    <ds:schemaRef ds:uri="http://schemas.microsoft.com/sharepoint/v3/contenttype/forms"/>
  </ds:schemaRefs>
</ds:datastoreItem>
</file>

<file path=customXml/itemProps3.xml><?xml version="1.0" encoding="utf-8"?>
<ds:datastoreItem xmlns:ds="http://schemas.openxmlformats.org/officeDocument/2006/customXml" ds:itemID="{D8682E80-7289-4575-8824-922916E730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26a19e-d98d-45b1-82a4-92d6df749042"/>
    <ds:schemaRef ds:uri="818eb6a9-70c7-4859-9eee-62bc31174a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Rekordhandicap</vt:lpstr>
      <vt:lpstr>Specialar'n</vt:lpstr>
      <vt:lpstr>Intervallhandicap</vt:lpstr>
      <vt:lpstr>Övriga propositioner</vt:lpstr>
    </vt:vector>
  </TitlesOfParts>
  <Company>AB Trav och Galopp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Rikard Sjöberg</dc:creator>
  <cp:lastModifiedBy>Claes Broberg</cp:lastModifiedBy>
  <cp:lastPrinted>2012-01-03T14:43:21Z</cp:lastPrinted>
  <dcterms:created xsi:type="dcterms:W3CDTF">2012-01-03T09:37:44Z</dcterms:created>
  <dcterms:modified xsi:type="dcterms:W3CDTF">2025-03-17T12:01:41Z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0x0101008904AAEAC4790A4DBC9831BFA9612182</vt:lpwstr>
  </property>
  <property fmtid="{D5CDD505-2E9C-101B-9397-08002B2CF9AE}" pid="3" name="MediaServiceImageTags">
    <vt:lpwstr/>
  </property>
</Properties>
</file>